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<sst xmlns="http://schemas.openxmlformats.org/spreadsheetml/2006/main" count="27163" uniqueCount="791">
  <si>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</si>
  <si>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</si>
  <si>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</si>
  <si>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</si>
  <si>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</si>
  <si>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</si>
  <si>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</si>
  <si>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</si>
  <si>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</si>
  <si>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</si>
  <si>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</si>
  <si>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</si>
  <si>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</si>
  <si>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</si>
  <si>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</si>
  <si>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</si>
  <si>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</si>
  <si>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</si>
  <si>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</si>
  <si>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</si>
  <si>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</si>
  <si>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</si>
  <si>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</si>
  <si>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</si>
  <si>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</si>
  <si>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</si>
  <si>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</si>
  <si>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</si>
  <si>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</si>
  <si>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</si>
  <si>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</si>
  <si>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</si>
  <si>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</si>
  <si>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</si>
  <si>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</si>
  <si>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</si>
  <si>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</si>
  <si>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</si>
  <si>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</si>
  <si>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</si>
  <si>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</si>
  <si>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</si>
  <si>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</si>
  <si>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</si>
  <si>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</si>
  <si>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</si>
  <si>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</si>
  <si>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</si>
  <si>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</si>
  <si>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</si>
  <si>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</si>
  <si>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</si>
  <si>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</si>
  <si>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</si>
  <si>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</si>
  <si>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</si>
  <si>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</si>
  <si>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</si>
  <si>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</si>
  <si>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</si>
  <si>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</si>
  <si>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</si>
  <si>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</si>
  <si>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</si>
  <si>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</si>
  <si>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</si>
  <si>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</si>
  <si>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</si>
  <si>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</si>
  <si>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</si>
  <si>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</si>
  <si>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</si>
  <si>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</si>
  <si>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</si>
  <si>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</si>
  <si>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</si>
  <si>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</si>
  <si>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</si>
  <si>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</si>
  <si>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</si>
  <si>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</si>
  <si>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</si>
  <si>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</si>
  <si>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</si>
  <si>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</si>
  <si>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</si>
  <si>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</si>
  <si>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</si>
  <si>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</si>
  <si>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</si>
  <si>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</si>
  <si>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</si>
  <si>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</si>
  <si>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</si>
  <si>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</si>
  <si>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</si>
  <si>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</si>
  <si>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</si>
  <si>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</si>
  <si>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</si>
  <si>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</si>
  <si>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</si>
  <si>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</si>
  <si>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</si>
  <si>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</si>
  <si>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</si>
  <si>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</si>
  <si>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</si>
  <si>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</si>
  <si>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</si>
  <si>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</si>
  <si>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</si>
  <si>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</si>
  <si>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</si>
  <si>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</si>
  <si>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</si>
  <si>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</si>
  <si>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</si>
  <si>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</si>
  <si>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</si>
  <si>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</si>
  <si>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</si>
  <si>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</si>
  <si>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</si>
  <si>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</si>
  <si>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</si>
  <si>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</si>
  <si>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</si>
  <si>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</si>
  <si>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</si>
  <si>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</si>
  <si>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</si>
  <si>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</si>
  <si>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</si>
  <si>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</si>
  <si>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</si>
  <si>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</si>
  <si>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</si>
  <si>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</si>
  <si>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</si>
  <si>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</si>
  <si>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</si>
  <si>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</si>
  <si>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</si>
  <si>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</si>
  <si>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</si>
  <si>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</si>
  <si>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</si>
  <si>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</si>
  <si>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</si>
  <si>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</si>
  <si>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</si>
  <si>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</si>
  <si>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</si>
  <si>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</si>
  <si>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</si>
  <si>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</si>
  <si>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</si>
  <si>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</si>
  <si>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</si>
  <si>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</si>
  <si>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</si>
  <si>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</si>
  <si>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</si>
  <si>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</si>
  <si>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</si>
  <si>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</si>
  <si>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</si>
  <si>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</si>
  <si>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</si>
  <si>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</si>
  <si>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</si>
  <si>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</si>
  <si>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</si>
  <si>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</si>
  <si>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</si>
  <si>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</si>
  <si>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</si>
  <si>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</si>
  <si>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</si>
  <si>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</si>
  <si>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</si>
  <si>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</si>
  <si>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</si>
  <si>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</si>
  <si>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</si>
  <si>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</si>
  <si>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</si>
  <si>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</si>
  <si>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</si>
  <si>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</si>
  <si>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</si>
  <si>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</si>
  <si>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</si>
  <si>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</si>
  <si>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</si>
  <si>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</si>
  <si>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</si>
  <si>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</si>
  <si>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</si>
  <si>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</si>
  <si>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</si>
  <si>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</si>
  <si>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</si>
  <si>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</si>
  <si>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</si>
  <si>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</si>
  <si>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</si>
  <si>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</si>
  <si>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</si>
  <si>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</si>
  <si>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</si>
  <si>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</si>
  <si>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</si>
  <si>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</si>
  <si>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</si>
  <si>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</si>
  <si>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</si>
  <si>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</si>
  <si>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</si>
  <si>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</si>
  <si>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</si>
  <si>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</si>
  <si>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</si>
  <si>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</si>
  <si>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</si>
  <si>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</si>
  <si>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</si>
  <si>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</si>
  <si>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</si>
  <si>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</si>
  <si>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</si>
  <si>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</si>
  <si>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</si>
  <si>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</si>
  <si>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</si>
  <si>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</si>
  <si>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</si>
  <si>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</si>
  <si>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</si>
  <si>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</si>
  <si>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</si>
  <si>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</si>
  <si>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</si>
  <si>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</si>
  <si>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</si>
  <si>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</si>
  <si>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</si>
  <si>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</si>
  <si>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</si>
  <si>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</si>
  <si>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</si>
  <si>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</si>
  <si>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</si>
  <si>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</si>
  <si>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</si>
  <si>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</si>
  <si>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</si>
  <si>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</si>
  <si>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</si>
  <si>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</si>
  <si>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</si>
  <si>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</si>
  <si>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</si>
  <si>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</si>
  <si>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</si>
  <si>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</si>
  <si>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</si>
  <si>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</si>
  <si>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</si>
  <si>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</si>
  <si>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</si>
  <si>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</si>
  <si>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</si>
  <si>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</si>
  <si>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</si>
  <si>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</si>
  <si>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</si>
  <si>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</si>
  <si>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</si>
  <si>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</si>
  <si>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</si>
  <si>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</si>
  <si>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</si>
  <si>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</si>
  <si>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</si>
  <si>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</si>
  <si>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</si>
  <si>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</si>
  <si>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</si>
  <si>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</si>
  <si>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</si>
  <si>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</si>
  <si>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</si>
  <si>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</si>
  <si>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</si>
  <si>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</si>
  <si>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</si>
  <si>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</si>
  <si>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</si>
  <si>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</si>
  <si>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</si>
  <si>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</si>
  <si>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</si>
  <si>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</si>
  <si>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</si>
  <si>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</si>
  <si>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</si>
  <si>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</si>
  <si>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</si>
  <si>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</si>
  <si>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</si>
  <si>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</si>
  <si>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</si>
  <si>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</si>
  <si>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</si>
  <si>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</si>
  <si>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</si>
  <si>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</si>
  <si>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</si>
  <si>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</si>
  <si>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</si>
  <si>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</si>
  <si>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</si>
  <si>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</si>
  <si>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</si>
  <si>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</si>
  <si>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</si>
  <si>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</si>
  <si>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</si>
  <si>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</si>
  <si>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</si>
  <si>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</si>
  <si>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</si>
  <si>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</si>
  <si>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</si>
  <si>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</si>
  <si>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</si>
  <si>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</si>
  <si>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</si>
  <si>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</si>
  <si>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</si>
  <si>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</si>
  <si>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</si>
  <si>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</si>
  <si>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</si>
  <si>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</si>
  <si>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</si>
  <si>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</si>
  <si>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</si>
  <si>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</si>
  <si>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</si>
  <si>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</si>
  <si>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</si>
  <si>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</si>
  <si>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</si>
  <si>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</si>
  <si>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</si>
  <si>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</si>
  <si>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</si>
  <si>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</si>
  <si>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</si>
  <si>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</si>
  <si>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</si>
  <si>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</si>
  <si>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</si>
  <si>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</si>
  <si>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</si>
  <si>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</si>
  <si>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</si>
  <si>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</si>
  <si>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</si>
  <si>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</si>
  <si>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</si>
  <si>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</si>
  <si>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</si>
  <si>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</si>
  <si>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</si>
  <si>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</si>
  <si>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</si>
  <si>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</si>
  <si>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</si>
  <si>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</si>
  <si>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</si>
  <si>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</si>
  <si>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</si>
  <si>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</si>
  <si>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</si>
  <si>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</si>
  <si>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</si>
  <si>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</si>
  <si>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</si>
  <si>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</si>
  <si>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</si>
  <si>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</si>
  <si>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</si>
  <si>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</si>
  <si>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</si>
  <si>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</si>
  <si>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</si>
  <si>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</si>
  <si>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</si>
  <si>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</si>
  <si>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</si>
  <si>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</si>
  <si>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</si>
  <si>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</si>
  <si>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</si>
  <si>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</si>
  <si>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</si>
  <si>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</si>
  <si>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</si>
  <si>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</si>
  <si>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</si>
  <si>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</si>
  <si>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</si>
  <si>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</si>
  <si>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</si>
  <si>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</si>
  <si>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</si>
  <si>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</si>
  <si>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</si>
  <si>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</si>
  <si>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</si>
  <si>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</si>
  <si>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</si>
  <si>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</si>
  <si>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</si>
  <si>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</si>
  <si>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</si>
  <si>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</si>
  <si>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</si>
  <si>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</si>
  <si>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</si>
  <si>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</si>
  <si>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</si>
  <si>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</si>
  <si>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</si>
  <si>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</si>
  <si>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</si>
  <si>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</si>
  <si>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</si>
  <si>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</si>
  <si>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</si>
  <si>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</si>
  <si>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</si>
  <si>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</si>
  <si>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</si>
  <si>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</si>
  <si>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</si>
  <si>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</si>
  <si>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</si>
  <si>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</si>
  <si>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</si>
  <si>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</si>
  <si>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</si>
  <si>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</si>
  <si>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</si>
  <si>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</si>
  <si>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</si>
  <si>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</si>
  <si>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</si>
  <si>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</si>
  <si>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</si>
  <si>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</si>
  <si>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</si>
  <si>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</si>
  <si>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</si>
  <si>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</si>
  <si>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</si>
  <si>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</si>
  <si>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</si>
  <si>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</si>
  <si>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</si>
  <si>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</si>
  <si>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</si>
  <si>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</si>
  <si>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</si>
  <si>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</si>
  <si>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</si>
  <si>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</si>
  <si>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</si>
  <si>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</si>
  <si>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</si>
  <si>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</si>
  <si>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</si>
  <si>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</si>
  <si>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</si>
  <si>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</si>
  <si>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</si>
  <si>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</si>
  <si>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</si>
  <si>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</si>
  <si>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</si>
  <si>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</si>
  <si>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</si>
  <si>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</si>
  <si>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</si>
  <si>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</si>
  <si>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</si>
  <si>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</si>
  <si>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</si>
  <si>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</si>
  <si>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</si>
  <si>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</si>
  <si>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</si>
  <si>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</si>
  <si>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</si>
  <si>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</si>
  <si>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</si>
  <si>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</si>
  <si>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</si>
  <si>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</si>
  <si>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</si>
  <si>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</si>
  <si>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</si>
  <si>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</si>
  <si>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</si>
  <si>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</si>
  <si>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</si>
  <si>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</si>
  <si>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</si>
  <si>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</si>
  <si>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</si>
  <si>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</si>
  <si>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</si>
  <si>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</si>
  <si>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</si>
  <si>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</si>
  <si>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</si>
  <si>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</si>
  <si>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</si>
  <si>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</si>
  <si>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</si>
  <si>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</si>
  <si>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</si>
  <si>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</si>
  <si>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</si>
  <si>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</si>
  <si>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</si>
  <si>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</si>
  <si>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</si>
  <si>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</si>
  <si>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</si>
  <si>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</si>
  <si>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</si>
  <si>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</si>
  <si>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</si>
  <si>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</si>
  <si>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</si>
  <si>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</si>
  <si>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</si>
  <si>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</si>
  <si>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</si>
  <si>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</si>
  <si>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</si>
  <si>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</si>
  <si>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</si>
  <si>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</si>
  <si>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</si>
  <si>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</si>
  <si>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</si>
  <si>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</si>
  <si>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</si>
  <si>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</si>
  <si>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</si>
  <si>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</si>
  <si>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</si>
  <si>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</si>
  <si>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</si>
  <si>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</si>
  <si>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</si>
  <si>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</si>
  <si>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</si>
  <si>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</si>
  <si>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</si>
  <si>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</si>
  <si>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</si>
  <si>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</si>
  <si>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</si>
  <si>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</si>
  <si>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</si>
  <si>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</si>
  <si>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</si>
  <si>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</si>
  <si>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</si>
  <si>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</si>
  <si>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</si>
  <si>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</si>
  <si>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</si>
  <si>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</si>
  <si>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</si>
  <si>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</si>
  <si>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</si>
  <si>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</si>
  <si>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</si>
  <si>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</si>
  <si>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</si>
  <si>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</si>
  <si>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</si>
  <si>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</si>
  <si>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</si>
  <si>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</si>
  <si>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</si>
  <si>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</si>
  <si>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</si>
  <si>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</si>
  <si>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</si>
  <si>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</si>
  <si>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</si>
  <si>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</si>
  <si>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</si>
  <si>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</si>
  <si>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</si>
  <si>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</si>
  <si>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</si>
  <si>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</si>
  <si>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</si>
  <si>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</si>
  <si>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</si>
  <si>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</si>
  <si>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</si>
  <si>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</si>
  <si>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</si>
  <si>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</si>
  <si>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</si>
  <si>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</si>
  <si>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</si>
  <si>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</si>
  <si>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</si>
  <si>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</si>
  <si>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</si>
  <si>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</si>
  <si>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</si>
  <si>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</si>
  <si>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</si>
  <si>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</si>
  <si>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</si>
  <si>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</si>
  <si>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</si>
  <si>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</si>
  <si>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</si>
  <si>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</si>
  <si>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</si>
  <si>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</si>
  <si>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</si>
  <si>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</si>
  <si>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</si>
  <si>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</si>
  <si>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</si>
  <si>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</si>
  <si>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</si>
  <si>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</si>
  <si>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</si>
  <si>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</si>
  <si>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</si>
  <si>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</si>
  <si>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</si>
  <si>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</si>
  <si>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</si>
  <si>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</si>
  <si>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</si>
  <si>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</si>
  <si>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</si>
  <si>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</si>
  <si>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</si>
  <si>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</si>
  <si>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</si>
  <si>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</si>
  <si>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</si>
  <si>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</si>
  <si>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</si>
  <si>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</si>
  <si>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</si>
  <si>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</si>
  <si>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</si>
  <si>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</si>
  <si>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</si>
  <si>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</si>
  <si>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</si>
  <si>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</si>
  <si>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</si>
  <si>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</si>
  <si>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</si>
  <si>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</si>
  <si>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</si>
  <si>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</si>
  <si>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</si>
  <si>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</si>
  <si>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</si>
  <si>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</si>
  <si>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</si>
  <si>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</si>
  <si>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</si>
  <si>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</si>
  <si>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</si>
  <si>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</si>
  <si>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</si>
  <si>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</si>
  <si>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</si>
  <si>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</si>
  <si>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</si>
  <si>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</si>
  <si>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</si>
  <si>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</si>
  <si>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</si>
  <si>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</si>
  <si>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</si>
  <si>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</si>
  <si>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</si>
  <si>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</si>
  <si>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</si>
  <si>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</si>
  <si>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</si>
  <si>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</si>
  <si>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</si>
  <si>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</si>
  <si>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</si>
  <si>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</si>
  <si>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</si>
  <si>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</si>
  <si>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</si>
  <si>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</si>
  <si>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</si>
  <si>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</si>
  <si>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</si>
  <si>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</si>
  <si>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</si>
  <si>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</si>
  <si>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</si>
  <si>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</si>
  <si>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</si>
  <si>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</si>
  <si>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</si>
  <si>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</si>
  <si>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</si>
  <si>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</si>
  <si>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</si>
  <si>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</si>
  <si>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</si>
  <si>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</si>
  <si>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</si>
  <si>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</si>
  <si>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</si>
  <si>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февраль, июль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</si>
  <si>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</si>
  <si>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</si>
  <si>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</si>
  <si>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</si>
  <si>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</si>
  <si>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</si>
  <si>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</si>
  <si>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</si>
  <si>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</si>
  <si>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</si>
  <si>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</si>
  <si>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 по ул. Мира за 2016 год</t>
  </si>
  <si>
    <t xml:space="preserve"> январь</t>
  </si>
  <si>
    <t xml:space="preserve"> в течение года</t>
  </si>
  <si>
    <t>март, май</t>
  </si>
  <si>
    <t>12 | 1</t>
  </si>
  <si>
    <t>4,25 | 1</t>
  </si>
  <si>
    <t>1,6 | 24</t>
  </si>
  <si>
    <t>0,5 | 18</t>
  </si>
  <si>
    <t>1,1 | 3</t>
  </si>
  <si>
    <t>59 | 1</t>
  </si>
  <si>
    <t>1,5 | 1</t>
  </si>
  <si>
    <t>50,97 | 249</t>
  </si>
  <si>
    <t>50,97 | 24</t>
  </si>
  <si>
    <t>6,816 | 1</t>
  </si>
  <si>
    <t>50,97 | 2</t>
  </si>
  <si>
    <t>179 | 28</t>
  </si>
  <si>
    <t>89,5 | 22</t>
  </si>
  <si>
    <t>0,03222 | 6</t>
  </si>
  <si>
    <t>1,79 | 40</t>
  </si>
  <si>
    <t>1,79 | 10</t>
  </si>
  <si>
    <t>1,79 | 12</t>
  </si>
  <si>
    <t>179 | 32</t>
  </si>
  <si>
    <t>89,5 | 8</t>
  </si>
  <si>
    <t>0,99 | 1</t>
  </si>
  <si>
    <t>80 | 2</t>
  </si>
  <si>
    <t>1 | 122</t>
  </si>
  <si>
    <t>32 | 24</t>
  </si>
  <si>
    <t>2 | 5</t>
  </si>
  <si>
    <t>апрель, декабрь</t>
  </si>
  <si>
    <t>179 | 74</t>
  </si>
  <si>
    <t>32 | 27</t>
  </si>
  <si>
    <t>1 | 127</t>
  </si>
  <si>
    <t>788 | 77</t>
  </si>
  <si>
    <t>788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</si>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</sst>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7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756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47811.06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181418.26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177123.93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177123.93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177123.93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52105.39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203419.37098455071</v>
      </c>
      <c r="G28" s="18">
        <f>и_ср_начисл-и_ср_стоимость_факт</f>
        <v>-22001.110984550702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141425.72999999998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153399.16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176.11285163133277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268919.59999999998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256388.21000000002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64839.15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416765.78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416765.78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559.70708678577103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5919.16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5896.3799999999992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3737.01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5919.16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5919.16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405.14147657195258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68738.37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67982.649999999994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39970.76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79633.14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79633.14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933.59261909394058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65952.929999999993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67289.39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44852.24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65952.929999999993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65952.929999999993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756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9472.5564958214945</v>
      </c>
      <c r="F6" s="40"/>
      <c r="I6" s="27">
        <f>E6/1.18</f>
        <v>8027.590250696182</v>
      </c>
      <c r="J6" s="29">
        <f>[1]сумма!$Q$6</f>
        <v>12959.079134999998</v>
      </c>
      <c r="K6" s="29">
        <f>J6-I6</f>
        <v>4931.4888843038161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173.43655864716536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0.15260000000000001</v>
      </c>
      <c r="E8" s="48">
        <v>173.43655864716536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367.00873706419111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2.9632000000000001</v>
      </c>
      <c r="E25" s="48">
        <v>367.00873706419111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5968.8030172239378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0.97419999999999995</v>
      </c>
      <c r="E43" s="48">
        <v>896.35791926816626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6.1479999999999997</v>
      </c>
      <c r="E44" s="48">
        <v>522.10322877135297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44.396411048391919</v>
      </c>
      <c r="F50" s="49" t="s">
        <v>734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>
        <v>1.8</v>
      </c>
      <c r="E61" s="56">
        <v>4505.9454581360269</v>
      </c>
      <c r="F61" s="49" t="s">
        <v>735</v>
      </c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367.06852215851973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2.9632000000000001</v>
      </c>
      <c r="E101" s="35">
        <v>367.06852215851973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98.226909981831312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9.2600000000000002E-2</v>
      </c>
      <c r="E106" s="56">
        <v>98.226909981831312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2498.0127507458483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9.2600000000000002E-2</v>
      </c>
      <c r="E120" s="56">
        <v>99.709580321179715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2187.708182815823</v>
      </c>
      <c r="F130" s="49" t="s">
        <v>757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740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33302.486087514641</v>
      </c>
      <c r="F197" s="75"/>
      <c r="I197" s="27">
        <f>E197/1.18</f>
        <v>28222.445836876814</v>
      </c>
      <c r="J197" s="29">
        <f>[1]сумма!$Q$11</f>
        <v>31082.599499999997</v>
      </c>
      <c r="K197" s="29">
        <f>J197-I197</f>
        <v>2860.1536631231829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33302.486087514641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0.55559999999999998</v>
      </c>
      <c r="E199" s="35">
        <v>2188.4931629914286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3.6887999999999992</v>
      </c>
      <c r="E200" s="35">
        <v>5817.1375062447796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33.677</v>
      </c>
      <c r="E211" s="35">
        <v>12165.967770391215</v>
      </c>
      <c r="F211" s="49" t="s">
        <v>743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>
        <v>1</v>
      </c>
      <c r="E216" s="35">
        <v>1061.9668209262509</v>
      </c>
      <c r="F216" s="49" t="s">
        <v>738</v>
      </c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2</v>
      </c>
      <c r="E223" s="35">
        <v>6675.3168716315649</v>
      </c>
      <c r="F223" s="49" t="s">
        <v>732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740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1593.2444446010334</v>
      </c>
      <c r="F232" s="33"/>
      <c r="I232" s="27">
        <f>E232/1.18</f>
        <v>1350.2071564415537</v>
      </c>
      <c r="J232" s="29">
        <f>[1]сумма!$M$13</f>
        <v>4000.8600000000006</v>
      </c>
      <c r="K232" s="29">
        <f>J232-I232</f>
        <v>2650.6528435584469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1593.2444446010334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738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8968.0414717401491</v>
      </c>
      <c r="F266" s="75"/>
      <c r="I266" s="27">
        <f>E266/1.18</f>
        <v>7600.0351455424998</v>
      </c>
      <c r="J266" s="29">
        <f>[1]сумма!$Q$15</f>
        <v>14033.079052204816</v>
      </c>
      <c r="K266" s="29">
        <f>J266-I266</f>
        <v>6433.0439066623157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8968.0414717401491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0.20660000000000001</v>
      </c>
      <c r="E268" s="35">
        <v>635.99383346726825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742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743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2446.6593501518005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1</v>
      </c>
      <c r="E288" s="35">
        <v>26.65936926299344</v>
      </c>
      <c r="F288" s="33" t="s">
        <v>738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891.06526443744713</v>
      </c>
      <c r="F320" s="33" t="s">
        <v>743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9</v>
      </c>
      <c r="E321" s="35">
        <v>721.76152979102665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>
        <v>1</v>
      </c>
      <c r="E326" s="35">
        <v>2155.7689546193683</v>
      </c>
      <c r="F326" s="33" t="s">
        <v>737</v>
      </c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99.115715050849303</v>
      </c>
      <c r="F329" s="33" t="s">
        <v>737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15</v>
      </c>
      <c r="E335" s="35">
        <v>730.06611643791246</v>
      </c>
      <c r="F335" s="33" t="s">
        <v>759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35957.386273349097</v>
      </c>
      <c r="F338" s="75"/>
      <c r="I338" s="27">
        <f>E338/1.18</f>
        <v>30472.36124860093</v>
      </c>
      <c r="J338" s="29">
        <f>[1]сумма!$Q$17</f>
        <v>27117.06</v>
      </c>
      <c r="K338" s="29">
        <f>J338-I338</f>
        <v>-3355.3012486009284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35957.386273349097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760</v>
      </c>
      <c r="E340" s="84">
        <v>61.267764667912807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761</v>
      </c>
      <c r="E342" s="48">
        <v>27.106561768571101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762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763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764</v>
      </c>
      <c r="E345" s="84">
        <v>7.8677184136390759</v>
      </c>
      <c r="F345" s="49" t="s">
        <v>745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765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766</v>
      </c>
      <c r="E347" s="48">
        <v>4.8067215840165796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767</v>
      </c>
      <c r="E349" s="48">
        <v>28789.548044976789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768</v>
      </c>
      <c r="E351" s="48">
        <v>6341.5723536949472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769</v>
      </c>
      <c r="E353" s="84">
        <v>78.091290211970829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770</v>
      </c>
      <c r="E354" s="48">
        <v>239.52300191796044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54135.875297063256</v>
      </c>
      <c r="F355" s="75"/>
      <c r="I355" s="27">
        <f>E355/1.18</f>
        <v>45877.860421240053</v>
      </c>
      <c r="J355" s="29">
        <f>[1]сумма!$Q$19</f>
        <v>27334.060541112922</v>
      </c>
      <c r="K355" s="29">
        <f>J355-I355</f>
        <v>-18543.799880127131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17640.377491496216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771</v>
      </c>
      <c r="E358" s="89">
        <v>2645.3349827937204</v>
      </c>
      <c r="F358" s="49" t="s">
        <v>748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772</v>
      </c>
      <c r="E359" s="89">
        <v>4547.4455869324611</v>
      </c>
      <c r="F359" s="49" t="s">
        <v>748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773</v>
      </c>
      <c r="E360" s="89">
        <v>75.281390778528305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774</v>
      </c>
      <c r="E361" s="89">
        <v>69.430655161346692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775</v>
      </c>
      <c r="E362" s="89">
        <v>118.50601397808038</v>
      </c>
      <c r="F362" s="49" t="s">
        <v>747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776</v>
      </c>
      <c r="E364" s="89">
        <v>342.2816220498969</v>
      </c>
      <c r="F364" s="49" t="s">
        <v>749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777</v>
      </c>
      <c r="E365" s="89">
        <v>1725.4695644355634</v>
      </c>
      <c r="F365" s="49" t="s">
        <v>750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778</v>
      </c>
      <c r="E366" s="89">
        <v>1665.6127279938046</v>
      </c>
      <c r="F366" s="49" t="s">
        <v>751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779</v>
      </c>
      <c r="E367" s="89">
        <v>86.95144119146407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779</v>
      </c>
      <c r="E368" s="89">
        <v>127.00745439160222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780</v>
      </c>
      <c r="E369" s="89">
        <v>1299.7040366652589</v>
      </c>
      <c r="F369" s="49" t="s">
        <v>752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781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782</v>
      </c>
      <c r="E371" s="89">
        <v>2398.697554650661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783</v>
      </c>
      <c r="E372" s="89">
        <v>1168.1409580858199</v>
      </c>
      <c r="F372" s="49" t="s">
        <v>784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36495.497805567029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785</v>
      </c>
      <c r="E375" s="93">
        <v>3911.1049999180864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786</v>
      </c>
      <c r="E377" s="95">
        <v>488.10942413613122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787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788</v>
      </c>
      <c r="E379" s="95">
        <v>17227.122758851296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789</v>
      </c>
      <c r="E380" s="95">
        <v>6031.5268545070112</v>
      </c>
      <c r="F380" s="49" t="s">
        <v>753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789</v>
      </c>
      <c r="E382" s="95">
        <v>1093.9813822660662</v>
      </c>
      <c r="F382" s="49" t="s">
        <v>754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789</v>
      </c>
      <c r="E383" s="95">
        <v>552.43818563366654</v>
      </c>
      <c r="F383" s="49" t="s">
        <v>755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790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12647.758215340713</v>
      </c>
      <c r="F386" s="75"/>
      <c r="I386" s="27">
        <f>E386/1.18</f>
        <v>10718.439165542977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12647.758215340713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7216.1206705520526</v>
      </c>
      <c r="F388" s="75"/>
      <c r="I388" s="27">
        <f>E388/1.18</f>
        <v>6115.3565004678412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7216.1206705520526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40125.780984550707</v>
      </c>
      <c r="F390" s="75"/>
      <c r="I390" s="27">
        <f>E390/1.18</f>
        <v>34004.899139449757</v>
      </c>
      <c r="J390" s="27">
        <f>SUM(I6:I390)</f>
        <v>172389.19486485858</v>
      </c>
      <c r="K390" s="27">
        <f>J390*1.01330668353499*1.18</f>
        <v>206126.08552441682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40125.780984550707</v>
      </c>
      <c r="F391" s="49" t="s">
        <v>731</v>
      </c>
      <c r="I391" s="27">
        <f>E6+E197+E232+E266+E338+E355+E386+E388+E390</f>
        <v>203419.24994053316</v>
      </c>
      <c r="J391" s="27">
        <f>I391-K391</f>
        <v>-135744.52629818858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2017-05-18T02:16:27Z</dcterms:modified>
</cp:coreProperties>
</file>